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5180" windowHeight="8070"/>
  </bookViews>
  <sheets>
    <sheet name="вода" sheetId="2" r:id="rId1"/>
    <sheet name="отвед" sheetId="3" r:id="rId2"/>
  </sheets>
  <calcPr calcId="125725"/>
</workbook>
</file>

<file path=xl/calcChain.xml><?xml version="1.0" encoding="utf-8"?>
<calcChain xmlns="http://schemas.openxmlformats.org/spreadsheetml/2006/main">
  <c r="H31" i="3"/>
  <c r="G13"/>
  <c r="G14" s="1"/>
  <c r="F13"/>
  <c r="G26"/>
  <c r="G28" s="1"/>
  <c r="H41" i="2"/>
  <c r="H34"/>
  <c r="G30"/>
  <c r="G27"/>
  <c r="G29" s="1"/>
  <c r="E13" i="3"/>
  <c r="G15" i="2"/>
  <c r="D13" i="3"/>
  <c r="C13"/>
  <c r="C14" s="1"/>
  <c r="G19" i="2"/>
  <c r="G20" s="1"/>
  <c r="F19"/>
  <c r="E19"/>
  <c r="D19"/>
  <c r="C20" s="1"/>
  <c r="E14" i="3" l="1"/>
  <c r="G31" i="2"/>
  <c r="E20"/>
  <c r="H21" s="1"/>
</calcChain>
</file>

<file path=xl/sharedStrings.xml><?xml version="1.0" encoding="utf-8"?>
<sst xmlns="http://schemas.openxmlformats.org/spreadsheetml/2006/main" count="142" uniqueCount="87">
  <si>
    <t>№/п</t>
  </si>
  <si>
    <t>год</t>
  </si>
  <si>
    <t>Запланировано собрать средств, тыс.руб.</t>
  </si>
  <si>
    <t>Собрано средств, тыс.руб.</t>
  </si>
  <si>
    <t>Расход, тыс.руб.</t>
  </si>
  <si>
    <t>Выполненные работы</t>
  </si>
  <si>
    <t>Бюджет</t>
  </si>
  <si>
    <t>Собственные</t>
  </si>
  <si>
    <t>Всего</t>
  </si>
  <si>
    <t>Информация о собранных денежных средствах по инвестиционной программе за период 2010-2014гг МКП "Подгоренский центр коммунальных услуг" (водоснабжение)</t>
  </si>
  <si>
    <t>Информация о собранных денежных средствах по инвестиционной программе за период 2010-2014гг МКП "Подгоренский центр коммунальных услуг" (водоотведение)</t>
  </si>
  <si>
    <t>факт</t>
  </si>
  <si>
    <t>тыс.руб</t>
  </si>
  <si>
    <t xml:space="preserve">Станция управления насосами </t>
  </si>
  <si>
    <t>кол-во</t>
  </si>
  <si>
    <t>сумма</t>
  </si>
  <si>
    <t xml:space="preserve"> замена водопровода скважина №2-№9</t>
  </si>
  <si>
    <t>56м</t>
  </si>
  <si>
    <t>1шт</t>
  </si>
  <si>
    <t xml:space="preserve">замена водопровода скважина №8 по ул.Ленина </t>
  </si>
  <si>
    <t>102м</t>
  </si>
  <si>
    <t>Насос фекальный</t>
  </si>
  <si>
    <t>1 шт</t>
  </si>
  <si>
    <t>сумма, рублей</t>
  </si>
  <si>
    <t>Стоимость еденицы выполненных работ, рублей</t>
  </si>
  <si>
    <t>220м</t>
  </si>
  <si>
    <t xml:space="preserve">Прокладка водопровода ул.Калинина,4 </t>
  </si>
  <si>
    <t>270м</t>
  </si>
  <si>
    <t>Прокладка водопровода ул.Калинина,12,14,16</t>
  </si>
  <si>
    <t>строительство водопровода от ул.Ленина,20 до 26 - 99,911</t>
  </si>
  <si>
    <t xml:space="preserve">Ремонт насосного оборудования КНС №2 </t>
  </si>
  <si>
    <t>130м</t>
  </si>
  <si>
    <r>
      <t>Строительство водопровода от скв.№8 до Ленина,20</t>
    </r>
    <r>
      <rPr>
        <sz val="11"/>
        <color theme="1"/>
        <rFont val="Calibri"/>
        <family val="2"/>
        <charset val="204"/>
        <scheme val="minor"/>
      </rPr>
      <t/>
    </r>
  </si>
  <si>
    <t>170м</t>
  </si>
  <si>
    <t>165м</t>
  </si>
  <si>
    <t>306м</t>
  </si>
  <si>
    <t>8м с установкой насоса</t>
  </si>
  <si>
    <r>
      <t xml:space="preserve">Ремонт КНС №1 </t>
    </r>
    <r>
      <rPr>
        <sz val="11"/>
        <color theme="1"/>
        <rFont val="Calibri"/>
        <family val="2"/>
        <charset val="204"/>
        <scheme val="minor"/>
      </rPr>
      <t/>
    </r>
  </si>
  <si>
    <t>ремонт песколовки</t>
  </si>
  <si>
    <t>25м</t>
  </si>
  <si>
    <t>ст-ть единицы, рублей</t>
  </si>
  <si>
    <t>Приобретение и установка насоса, демонтаж задвижки</t>
  </si>
  <si>
    <t>насос - 53153,00, 1м трубопровода - 2104,50</t>
  </si>
  <si>
    <t xml:space="preserve">модернизация водовода ул.Первомайская,д.121-д.36                       </t>
  </si>
  <si>
    <t>модернизация водовода ул.Первомайская,д.175-ул.Вокзальная, д.55</t>
  </si>
  <si>
    <t xml:space="preserve">строит-во водопровода ул.Ленина 20 до 26 </t>
  </si>
  <si>
    <t xml:space="preserve">замена водопровода ул.Школьная от кот.до ул.Вокзальная </t>
  </si>
  <si>
    <t>Модернизация самотечного коллектора ул.Есенина,д.13-9</t>
  </si>
  <si>
    <t>На 01.01.2014г остаток неизрасходованных собственных средств</t>
  </si>
  <si>
    <t>Получено бюджетных средств в 2014 году</t>
  </si>
  <si>
    <t xml:space="preserve">модернизация водовода ул.Первомайская,д.121-д.36                      </t>
  </si>
  <si>
    <t>Выполнение работ в 2014 году:</t>
  </si>
  <si>
    <t>Всего инвестиционных средств на конец 2014 года</t>
  </si>
  <si>
    <t>Всего выполено работ в 2014 году</t>
  </si>
  <si>
    <t>48м</t>
  </si>
  <si>
    <t>100,5м</t>
  </si>
  <si>
    <t xml:space="preserve">Модернизация самотечного коллектора ул.Есенина,д.13-9                     </t>
  </si>
  <si>
    <t>Собрано собственных средств в 2014 году</t>
  </si>
  <si>
    <t xml:space="preserve">остаток дофинансирования  (сбор задолженности потребителей)             </t>
  </si>
  <si>
    <t>остаток дофинансирования  (сбор задолженности потреб.)              0,93   тыс.руб.</t>
  </si>
  <si>
    <t>по видам работ:</t>
  </si>
  <si>
    <t>Разработка грунта</t>
  </si>
  <si>
    <t>Врезка в действующие сети, обратная засыпка грунта</t>
  </si>
  <si>
    <t>Укладка трубопроводов из п/э труб, устройство колодцев</t>
  </si>
  <si>
    <t>Продавливание (прокол) трубы в грунте</t>
  </si>
  <si>
    <t>план, руб.</t>
  </si>
  <si>
    <t>факт, руб.</t>
  </si>
  <si>
    <t>Устройство подстилающих слоёв бетонных, засыпка грунтом</t>
  </si>
  <si>
    <t>Разборка бетонных оснований</t>
  </si>
  <si>
    <t>Устройство бетонных водопроводных колодцев</t>
  </si>
  <si>
    <t>Устройство кирпичных водопроводных колодцев</t>
  </si>
  <si>
    <t>Укладка трубопроводов</t>
  </si>
  <si>
    <t>Разборка грунта</t>
  </si>
  <si>
    <t>бюджет</t>
  </si>
  <si>
    <t>Гл.экономист МКП "ПЦКУ"</t>
  </si>
  <si>
    <t>Кульбакина Ю.П.</t>
  </si>
  <si>
    <t>остаток дофинансирования  (сбор задолженности потребителей)              3,02   тыс.руб.</t>
  </si>
  <si>
    <t>тыс.руб.</t>
  </si>
  <si>
    <t>Собрано собственных средст в 2014 году</t>
  </si>
  <si>
    <t>остаток дофинансирования  (сбор задолженности потребителей)              3,01   тыс.руб.</t>
  </si>
  <si>
    <t>Крышки бетонные на колодцы</t>
  </si>
  <si>
    <t>Кольца бетонные на колодцы</t>
  </si>
  <si>
    <t>труба полиэтиленовая 60м</t>
  </si>
  <si>
    <t>Устройство колодцев канализационных</t>
  </si>
  <si>
    <t>Разборка бетонных оснований, разработка грунта</t>
  </si>
  <si>
    <t>Укладка трубопроводов канализации</t>
  </si>
  <si>
    <t>инв.надбавка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</si>
</sst>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4" xfId="0" applyBorder="1" applyAlignment="1">
      <alignment wrapText="1"/>
    </xf>
    <xf numFmtId="2" fontId="0" fillId="0" borderId="0" xfId="0" applyNumberFormat="1"/>
    <xf numFmtId="0" fontId="0" fillId="0" borderId="4" xfId="0" applyBorder="1"/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0" fillId="0" borderId="1" xfId="0" applyNumberFormat="1" applyFill="1" applyBorder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0" fontId="1" fillId="0" borderId="4" xfId="0" applyFont="1" applyBorder="1"/>
    <xf numFmtId="0" fontId="0" fillId="0" borderId="6" xfId="0" applyBorder="1"/>
    <xf numFmtId="0" fontId="1" fillId="0" borderId="6" xfId="0" applyFont="1" applyBorder="1"/>
    <xf numFmtId="0" fontId="0" fillId="0" borderId="7" xfId="0" applyBorder="1"/>
    <xf numFmtId="2" fontId="0" fillId="0" borderId="1" xfId="0" applyNumberFormat="1" applyBorder="1" applyAlignment="1">
      <alignment horizontal="left"/>
    </xf>
    <xf numFmtId="0" fontId="3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0" fillId="0" borderId="7" xfId="0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2" fontId="0" fillId="0" borderId="2" xfId="0" applyNumberFormat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2" fillId="0" borderId="1" xfId="0" applyNumberFormat="1" applyFont="1" applyBorder="1"/>
    <xf numFmtId="0" fontId="0" fillId="0" borderId="0" xfId="0" applyBorder="1" applyAlignment="1">
      <alignment horizontal="left"/>
    </xf>
    <xf numFmtId="2" fontId="2" fillId="0" borderId="0" xfId="0" applyNumberFormat="1" applyFont="1" applyBorder="1"/>
    <xf numFmtId="2" fontId="0" fillId="0" borderId="4" xfId="0" applyNumberFormat="1" applyBorder="1" applyAlignment="1">
      <alignment horizontal="left"/>
    </xf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0" xfId="0" applyBorder="1"/>
    <xf numFmtId="2" fontId="0" fillId="0" borderId="10" xfId="0" applyNumberFormat="1" applyBorder="1" applyAlignment="1">
      <alignment horizontal="center"/>
    </xf>
    <xf numFmtId="2" fontId="0" fillId="0" borderId="10" xfId="0" applyNumberFormat="1" applyBorder="1" applyAlignment="1">
      <alignment horizontal="center"/>
    </xf>
    <xf numFmtId="0" fontId="1" fillId="0" borderId="1" xfId="0" applyFont="1" applyFill="1" applyBorder="1"/>
    <xf numFmtId="0" fontId="0" fillId="0" borderId="4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1" xfId="0" applyNumberFormat="1" applyFill="1" applyBorder="1" applyAlignment="1">
      <alignment horizontal="left"/>
    </xf>
    <xf numFmtId="0" fontId="3" fillId="0" borderId="6" xfId="0" applyFont="1" applyBorder="1"/>
    <xf numFmtId="0" fontId="2" fillId="0" borderId="4" xfId="0" applyFont="1" applyBorder="1"/>
    <xf numFmtId="2" fontId="4" fillId="0" borderId="1" xfId="0" applyNumberFormat="1" applyFont="1" applyBorder="1"/>
    <xf numFmtId="0" fontId="4" fillId="0" borderId="1" xfId="0" applyFont="1" applyBorder="1"/>
    <xf numFmtId="2" fontId="1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5"/>
  <sheetViews>
    <sheetView tabSelected="1" topLeftCell="A31" workbookViewId="0">
      <selection activeCell="I52" sqref="I52"/>
    </sheetView>
  </sheetViews>
  <sheetFormatPr defaultRowHeight="15"/>
  <cols>
    <col min="1" max="1" width="3" customWidth="1"/>
    <col min="2" max="2" width="6.140625" customWidth="1"/>
    <col min="3" max="3" width="8" customWidth="1"/>
    <col min="4" max="4" width="11.28515625" customWidth="1"/>
    <col min="5" max="5" width="8.42578125" customWidth="1"/>
    <col min="6" max="6" width="19.28515625" customWidth="1"/>
    <col min="7" max="7" width="12.85546875" customWidth="1"/>
    <col min="8" max="8" width="39.5703125" customWidth="1"/>
    <col min="9" max="9" width="8.28515625" customWidth="1"/>
    <col min="10" max="10" width="12.140625" style="4" customWidth="1"/>
    <col min="11" max="11" width="12.42578125" style="4" customWidth="1"/>
  </cols>
  <sheetData>
    <row r="1" spans="1:11" ht="29.25" customHeight="1">
      <c r="B1" s="39" t="s">
        <v>9</v>
      </c>
      <c r="C1" s="39"/>
      <c r="D1" s="39"/>
      <c r="E1" s="39"/>
      <c r="F1" s="39"/>
      <c r="G1" s="39"/>
      <c r="H1" s="39"/>
      <c r="I1" s="39"/>
      <c r="J1" s="39"/>
    </row>
    <row r="2" spans="1:11" ht="5.25" customHeight="1"/>
    <row r="3" spans="1:11" s="10" customFormat="1" ht="42" customHeight="1">
      <c r="A3" s="28" t="s">
        <v>0</v>
      </c>
      <c r="B3" s="28" t="s">
        <v>1</v>
      </c>
      <c r="C3" s="30" t="s">
        <v>2</v>
      </c>
      <c r="D3" s="30"/>
      <c r="E3" s="30" t="s">
        <v>3</v>
      </c>
      <c r="F3" s="30"/>
      <c r="G3" s="28" t="s">
        <v>4</v>
      </c>
      <c r="H3" s="28" t="s">
        <v>5</v>
      </c>
      <c r="I3" s="28" t="s">
        <v>14</v>
      </c>
      <c r="J3" s="34" t="s">
        <v>15</v>
      </c>
      <c r="K3" s="34" t="s">
        <v>24</v>
      </c>
    </row>
    <row r="4" spans="1:11" s="9" customFormat="1" ht="16.5" customHeight="1">
      <c r="A4" s="29"/>
      <c r="B4" s="29"/>
      <c r="C4" s="11" t="s">
        <v>6</v>
      </c>
      <c r="D4" s="11" t="s">
        <v>7</v>
      </c>
      <c r="E4" s="11" t="s">
        <v>6</v>
      </c>
      <c r="F4" s="11" t="s">
        <v>7</v>
      </c>
      <c r="G4" s="29"/>
      <c r="H4" s="29"/>
      <c r="I4" s="29"/>
      <c r="J4" s="35"/>
      <c r="K4" s="35"/>
    </row>
    <row r="5" spans="1:11">
      <c r="A5" s="2">
        <v>1</v>
      </c>
      <c r="B5" s="2">
        <v>2010</v>
      </c>
      <c r="C5" s="2"/>
      <c r="D5" s="2">
        <v>397</v>
      </c>
      <c r="E5" s="2"/>
      <c r="F5" s="2"/>
      <c r="G5" s="2"/>
      <c r="H5" s="5"/>
      <c r="I5" s="2"/>
      <c r="J5" s="7"/>
      <c r="K5" s="7"/>
    </row>
    <row r="6" spans="1:11" ht="16.5" customHeight="1">
      <c r="A6" s="31">
        <v>2</v>
      </c>
      <c r="B6" s="31">
        <v>2011</v>
      </c>
      <c r="C6" s="31">
        <v>100</v>
      </c>
      <c r="D6" s="31">
        <v>332</v>
      </c>
      <c r="E6" s="31"/>
      <c r="F6" s="31">
        <v>427.61</v>
      </c>
      <c r="G6" s="31">
        <v>306.89999999999998</v>
      </c>
      <c r="H6" s="3" t="s">
        <v>13</v>
      </c>
      <c r="I6" s="1" t="s">
        <v>18</v>
      </c>
      <c r="J6" s="8">
        <v>150000</v>
      </c>
      <c r="K6" s="7"/>
    </row>
    <row r="7" spans="1:11" ht="17.25" customHeight="1">
      <c r="A7" s="32"/>
      <c r="B7" s="32"/>
      <c r="C7" s="32"/>
      <c r="D7" s="32"/>
      <c r="E7" s="32"/>
      <c r="F7" s="32"/>
      <c r="G7" s="32"/>
      <c r="H7" s="3" t="s">
        <v>16</v>
      </c>
      <c r="I7" s="1" t="s">
        <v>17</v>
      </c>
      <c r="J7" s="7">
        <v>69200</v>
      </c>
      <c r="K7" s="7">
        <v>1235.71</v>
      </c>
    </row>
    <row r="8" spans="1:11" ht="31.5" customHeight="1">
      <c r="A8" s="33"/>
      <c r="B8" s="33"/>
      <c r="C8" s="33"/>
      <c r="D8" s="33"/>
      <c r="E8" s="33"/>
      <c r="F8" s="33"/>
      <c r="G8" s="33"/>
      <c r="H8" s="3" t="s">
        <v>19</v>
      </c>
      <c r="I8" s="1" t="s">
        <v>20</v>
      </c>
      <c r="J8" s="7">
        <v>87700</v>
      </c>
      <c r="K8" s="7">
        <v>859.8</v>
      </c>
    </row>
    <row r="9" spans="1:11" ht="18" customHeight="1">
      <c r="A9" s="31">
        <v>3</v>
      </c>
      <c r="B9" s="31">
        <v>2012</v>
      </c>
      <c r="C9" s="31">
        <v>100</v>
      </c>
      <c r="D9" s="31">
        <v>330</v>
      </c>
      <c r="E9" s="31"/>
      <c r="F9" s="31">
        <v>439.59</v>
      </c>
      <c r="G9" s="31">
        <v>430</v>
      </c>
      <c r="H9" s="3" t="s">
        <v>26</v>
      </c>
      <c r="I9" s="1" t="s">
        <v>25</v>
      </c>
      <c r="J9" s="7">
        <v>200000</v>
      </c>
      <c r="K9" s="7">
        <v>909.09</v>
      </c>
    </row>
    <row r="10" spans="1:11" ht="33" customHeight="1">
      <c r="A10" s="33"/>
      <c r="B10" s="33"/>
      <c r="C10" s="33"/>
      <c r="D10" s="33"/>
      <c r="E10" s="33"/>
      <c r="F10" s="33"/>
      <c r="G10" s="33"/>
      <c r="H10" s="3" t="s">
        <v>28</v>
      </c>
      <c r="I10" s="1" t="s">
        <v>27</v>
      </c>
      <c r="J10" s="7">
        <v>230000</v>
      </c>
      <c r="K10" s="7">
        <v>851.85</v>
      </c>
    </row>
    <row r="11" spans="1:11" ht="28.5" customHeight="1">
      <c r="A11" s="31">
        <v>4</v>
      </c>
      <c r="B11" s="31">
        <v>2013</v>
      </c>
      <c r="C11" s="31">
        <v>100</v>
      </c>
      <c r="D11" s="31">
        <v>503</v>
      </c>
      <c r="E11" s="31"/>
      <c r="F11" s="31">
        <v>460.43</v>
      </c>
      <c r="G11" s="31">
        <v>398.06</v>
      </c>
      <c r="H11" s="3" t="s">
        <v>32</v>
      </c>
      <c r="I11" s="1" t="s">
        <v>31</v>
      </c>
      <c r="J11" s="7">
        <v>99354</v>
      </c>
      <c r="K11" s="7">
        <v>764.26</v>
      </c>
    </row>
    <row r="12" spans="1:11" ht="27" customHeight="1">
      <c r="A12" s="32"/>
      <c r="B12" s="32"/>
      <c r="C12" s="32"/>
      <c r="D12" s="32"/>
      <c r="E12" s="32"/>
      <c r="F12" s="32"/>
      <c r="G12" s="32"/>
      <c r="H12" s="3" t="s">
        <v>46</v>
      </c>
      <c r="I12" s="1" t="s">
        <v>34</v>
      </c>
      <c r="J12" s="7">
        <v>99371</v>
      </c>
      <c r="K12" s="7">
        <v>602.25</v>
      </c>
    </row>
    <row r="13" spans="1:11" ht="29.25" customHeight="1">
      <c r="A13" s="32"/>
      <c r="B13" s="32"/>
      <c r="C13" s="32"/>
      <c r="D13" s="32"/>
      <c r="E13" s="32"/>
      <c r="F13" s="32"/>
      <c r="G13" s="32"/>
      <c r="H13" s="3" t="s">
        <v>45</v>
      </c>
      <c r="I13" s="1" t="s">
        <v>33</v>
      </c>
      <c r="J13" s="7">
        <v>99421</v>
      </c>
      <c r="K13" s="7">
        <v>584.83000000000004</v>
      </c>
    </row>
    <row r="14" spans="1:11" ht="29.25" customHeight="1">
      <c r="A14" s="33"/>
      <c r="B14" s="33"/>
      <c r="C14" s="33"/>
      <c r="D14" s="33"/>
      <c r="E14" s="33"/>
      <c r="F14" s="33"/>
      <c r="G14" s="33"/>
      <c r="H14" s="3" t="s">
        <v>29</v>
      </c>
      <c r="I14" s="1" t="s">
        <v>35</v>
      </c>
      <c r="J14" s="7">
        <v>99911</v>
      </c>
      <c r="K14" s="7">
        <v>326.51</v>
      </c>
    </row>
    <row r="15" spans="1:11" ht="32.25" customHeight="1">
      <c r="A15" s="31">
        <v>5</v>
      </c>
      <c r="B15" s="31">
        <v>2014</v>
      </c>
      <c r="C15" s="31">
        <v>100</v>
      </c>
      <c r="D15" s="31">
        <v>600</v>
      </c>
      <c r="E15" s="31">
        <v>400</v>
      </c>
      <c r="F15" s="36">
        <v>484.7</v>
      </c>
      <c r="G15" s="38">
        <f>(J15+J16)/1000</f>
        <v>1077.6179999999999</v>
      </c>
      <c r="H15" s="3" t="s">
        <v>43</v>
      </c>
      <c r="I15" s="1" t="s">
        <v>54</v>
      </c>
      <c r="J15" s="7">
        <v>284714</v>
      </c>
      <c r="K15" s="7">
        <v>5931.25</v>
      </c>
    </row>
    <row r="16" spans="1:11" ht="45" customHeight="1">
      <c r="A16" s="33"/>
      <c r="B16" s="33"/>
      <c r="C16" s="33"/>
      <c r="D16" s="33"/>
      <c r="E16" s="33"/>
      <c r="F16" s="37"/>
      <c r="G16" s="33"/>
      <c r="H16" s="3" t="s">
        <v>44</v>
      </c>
      <c r="I16" s="1" t="s">
        <v>55</v>
      </c>
      <c r="J16" s="7">
        <v>792904</v>
      </c>
      <c r="K16" s="7">
        <v>7319.4</v>
      </c>
    </row>
    <row r="17" spans="1:11">
      <c r="A17" s="2"/>
      <c r="B17" s="2"/>
      <c r="C17" s="2"/>
      <c r="D17" s="2"/>
      <c r="E17" s="2"/>
      <c r="F17" s="12"/>
      <c r="G17" s="2"/>
      <c r="H17" s="3"/>
      <c r="I17" s="1"/>
      <c r="J17" s="7"/>
      <c r="K17" s="7"/>
    </row>
    <row r="18" spans="1:11">
      <c r="A18" s="2"/>
      <c r="B18" s="2"/>
      <c r="C18" s="2"/>
      <c r="D18" s="2"/>
      <c r="E18" s="2"/>
      <c r="F18" s="2"/>
      <c r="G18" s="2"/>
      <c r="H18" s="5"/>
      <c r="I18" s="2"/>
      <c r="J18" s="7"/>
      <c r="K18" s="7"/>
    </row>
    <row r="19" spans="1:11">
      <c r="A19" s="40"/>
      <c r="B19" s="31" t="s">
        <v>8</v>
      </c>
      <c r="C19" s="18">
        <v>400</v>
      </c>
      <c r="D19" s="2">
        <f t="shared" ref="D19:G19" si="0">SUM(D5:D18)</f>
        <v>2162</v>
      </c>
      <c r="E19" s="2">
        <f t="shared" si="0"/>
        <v>400</v>
      </c>
      <c r="F19" s="12">
        <f t="shared" si="0"/>
        <v>1812.3300000000002</v>
      </c>
      <c r="G19" s="2">
        <f t="shared" si="0"/>
        <v>2212.578</v>
      </c>
      <c r="H19" s="5"/>
      <c r="I19" s="2"/>
      <c r="J19" s="7"/>
      <c r="K19" s="7"/>
    </row>
    <row r="20" spans="1:11" ht="17.25" customHeight="1">
      <c r="A20" s="41"/>
      <c r="B20" s="33"/>
      <c r="C20" s="42">
        <f>C19+D19</f>
        <v>2562</v>
      </c>
      <c r="D20" s="27"/>
      <c r="E20" s="42">
        <f>E19+F19</f>
        <v>2212.33</v>
      </c>
      <c r="F20" s="27"/>
      <c r="G20" s="2">
        <f>G19</f>
        <v>2212.578</v>
      </c>
      <c r="H20" s="2"/>
    </row>
    <row r="21" spans="1:11" ht="17.25" customHeight="1">
      <c r="A21" s="2" t="s">
        <v>58</v>
      </c>
      <c r="C21" s="24"/>
      <c r="D21" s="24"/>
      <c r="E21" s="24"/>
      <c r="F21" s="24"/>
      <c r="G21" s="25"/>
      <c r="H21" s="45">
        <f>E20-G20</f>
        <v>-0.24800000000004729</v>
      </c>
    </row>
    <row r="22" spans="1:11" ht="17.25" customHeight="1">
      <c r="A22" s="24"/>
      <c r="B22" s="25"/>
      <c r="C22" s="24"/>
      <c r="D22" s="24"/>
      <c r="E22" s="24"/>
      <c r="F22" s="24"/>
      <c r="G22" s="25"/>
      <c r="H22" s="25"/>
    </row>
    <row r="23" spans="1:11" ht="17.25" customHeight="1">
      <c r="A23" s="24"/>
      <c r="B23" s="25"/>
      <c r="C23" s="24"/>
      <c r="D23" s="24"/>
      <c r="E23" s="24"/>
      <c r="F23" s="24"/>
      <c r="G23" s="25"/>
      <c r="H23" s="25"/>
    </row>
    <row r="24" spans="1:11" ht="17.25" customHeight="1">
      <c r="A24" s="24"/>
      <c r="B24" s="25"/>
      <c r="C24" s="24"/>
      <c r="D24" s="24"/>
      <c r="E24" s="24"/>
      <c r="F24" s="24"/>
      <c r="G24" s="25"/>
      <c r="H24" s="25"/>
    </row>
    <row r="25" spans="1:11" ht="17.25" customHeight="1">
      <c r="A25" s="24"/>
      <c r="B25" s="24"/>
      <c r="C25" s="24"/>
      <c r="D25" s="24"/>
      <c r="E25" s="24"/>
      <c r="F25" s="24"/>
      <c r="G25" s="25"/>
      <c r="H25" s="25"/>
    </row>
    <row r="26" spans="1:11" ht="18.75" customHeight="1">
      <c r="A26" s="9" t="s">
        <v>48</v>
      </c>
      <c r="G26">
        <v>192.67</v>
      </c>
      <c r="H26" t="s">
        <v>12</v>
      </c>
    </row>
    <row r="27" spans="1:11" ht="15" customHeight="1">
      <c r="A27" s="9" t="s">
        <v>57</v>
      </c>
      <c r="G27">
        <f>F15</f>
        <v>484.7</v>
      </c>
      <c r="H27" t="s">
        <v>12</v>
      </c>
    </row>
    <row r="28" spans="1:11" ht="15" customHeight="1">
      <c r="A28" s="9" t="s">
        <v>49</v>
      </c>
      <c r="G28">
        <v>400</v>
      </c>
      <c r="H28" t="s">
        <v>12</v>
      </c>
    </row>
    <row r="29" spans="1:11" s="13" customFormat="1">
      <c r="A29" s="20" t="s">
        <v>52</v>
      </c>
      <c r="B29" s="21"/>
      <c r="C29" s="21"/>
      <c r="D29" s="21"/>
      <c r="E29" s="21"/>
      <c r="F29" s="22"/>
      <c r="G29" s="23">
        <f>G26+G27+G28</f>
        <v>1077.3699999999999</v>
      </c>
      <c r="H29" s="23" t="s">
        <v>12</v>
      </c>
      <c r="J29" s="14"/>
      <c r="K29" s="14"/>
    </row>
    <row r="30" spans="1:11" s="13" customFormat="1">
      <c r="A30" s="20" t="s">
        <v>53</v>
      </c>
      <c r="B30" s="21"/>
      <c r="C30" s="21"/>
      <c r="D30" s="21"/>
      <c r="E30" s="21"/>
      <c r="F30" s="22"/>
      <c r="G30" s="44">
        <f>284.714+792.904</f>
        <v>1077.6179999999999</v>
      </c>
      <c r="H30" s="23" t="s">
        <v>12</v>
      </c>
      <c r="J30" s="14"/>
      <c r="K30" s="14"/>
    </row>
    <row r="31" spans="1:11" s="13" customFormat="1">
      <c r="A31" s="2" t="s">
        <v>59</v>
      </c>
      <c r="B31" s="26"/>
      <c r="C31" s="26"/>
      <c r="D31" s="26"/>
      <c r="E31" s="26"/>
      <c r="F31" s="26"/>
      <c r="G31" s="46">
        <f>G30-G29</f>
        <v>0.24800000000004729</v>
      </c>
      <c r="H31" t="s">
        <v>12</v>
      </c>
      <c r="J31" s="14"/>
      <c r="K31" s="14"/>
    </row>
    <row r="32" spans="1:11">
      <c r="C32" s="9"/>
    </row>
    <row r="33" spans="1:10">
      <c r="A33" s="61" t="s">
        <v>51</v>
      </c>
      <c r="B33" s="21"/>
      <c r="C33" s="60"/>
      <c r="D33" s="21"/>
      <c r="E33" s="21"/>
      <c r="F33" s="21"/>
      <c r="G33" s="23" t="s">
        <v>65</v>
      </c>
      <c r="H33" s="61" t="s">
        <v>66</v>
      </c>
      <c r="I33" s="51"/>
      <c r="J33" s="48"/>
    </row>
    <row r="34" spans="1:10">
      <c r="A34" s="15" t="s">
        <v>50</v>
      </c>
      <c r="B34" s="16"/>
      <c r="C34" s="17"/>
      <c r="D34" s="16"/>
      <c r="E34" s="16"/>
      <c r="F34" s="18"/>
      <c r="G34" s="7">
        <v>284700</v>
      </c>
      <c r="H34" s="47">
        <f>H36+H37+H38+H39</f>
        <v>284714</v>
      </c>
      <c r="I34" s="52"/>
      <c r="J34" s="49"/>
    </row>
    <row r="35" spans="1:10">
      <c r="A35" s="15" t="s">
        <v>60</v>
      </c>
      <c r="B35" s="16"/>
      <c r="C35" s="17"/>
      <c r="D35" s="16"/>
      <c r="E35" s="16"/>
      <c r="F35" s="18"/>
      <c r="G35" s="7"/>
      <c r="H35" s="47"/>
      <c r="I35" s="53"/>
      <c r="J35" s="50"/>
    </row>
    <row r="36" spans="1:10">
      <c r="A36" s="11">
        <v>1</v>
      </c>
      <c r="B36" s="2" t="s">
        <v>64</v>
      </c>
      <c r="C36" s="11"/>
      <c r="D36" s="2"/>
      <c r="E36" s="2"/>
      <c r="F36" s="2"/>
      <c r="G36" s="64" t="s">
        <v>73</v>
      </c>
      <c r="H36" s="19">
        <v>123900</v>
      </c>
      <c r="I36" s="50"/>
      <c r="J36" s="50"/>
    </row>
    <row r="37" spans="1:10">
      <c r="A37" s="2">
        <v>2</v>
      </c>
      <c r="B37" s="55" t="s">
        <v>61</v>
      </c>
      <c r="C37" s="56"/>
      <c r="D37" s="56"/>
      <c r="E37" s="56"/>
      <c r="F37" s="57"/>
      <c r="G37" s="11" t="s">
        <v>73</v>
      </c>
      <c r="H37" s="19">
        <v>24100</v>
      </c>
    </row>
    <row r="38" spans="1:10">
      <c r="A38" s="2">
        <v>3</v>
      </c>
      <c r="B38" s="2" t="s">
        <v>62</v>
      </c>
      <c r="C38" s="2"/>
      <c r="D38" s="2"/>
      <c r="E38" s="2"/>
      <c r="F38" s="2"/>
      <c r="G38" s="63" t="s">
        <v>86</v>
      </c>
      <c r="H38" s="19">
        <v>37104</v>
      </c>
    </row>
    <row r="39" spans="1:10">
      <c r="A39" s="54">
        <v>4</v>
      </c>
      <c r="B39" s="2" t="s">
        <v>63</v>
      </c>
      <c r="C39" s="2"/>
      <c r="D39" s="2"/>
      <c r="E39" s="2"/>
      <c r="F39" s="2"/>
      <c r="G39" s="63" t="s">
        <v>86</v>
      </c>
      <c r="H39" s="19">
        <v>99610</v>
      </c>
    </row>
    <row r="41" spans="1:10">
      <c r="A41" s="15" t="s">
        <v>44</v>
      </c>
      <c r="B41" s="16"/>
      <c r="C41" s="16"/>
      <c r="D41" s="16"/>
      <c r="E41" s="16"/>
      <c r="F41" s="18"/>
      <c r="G41" s="7">
        <v>735600</v>
      </c>
      <c r="H41" s="19">
        <f>H43+H44+H45+H46+H47+H48+H49</f>
        <v>792904</v>
      </c>
      <c r="I41" s="49"/>
      <c r="J41" s="49"/>
    </row>
    <row r="42" spans="1:10">
      <c r="A42" s="11" t="s">
        <v>60</v>
      </c>
      <c r="B42" s="16"/>
      <c r="C42" s="16"/>
      <c r="D42" s="16"/>
      <c r="E42" s="16"/>
      <c r="F42" s="18"/>
      <c r="G42" s="7"/>
      <c r="H42" s="19"/>
      <c r="I42" s="50"/>
      <c r="J42" s="50"/>
    </row>
    <row r="43" spans="1:10">
      <c r="A43" s="11">
        <v>1</v>
      </c>
      <c r="B43" s="2" t="s">
        <v>64</v>
      </c>
      <c r="C43" s="16"/>
      <c r="D43" s="16"/>
      <c r="E43" s="16"/>
      <c r="F43" s="18"/>
      <c r="G43" s="62" t="s">
        <v>73</v>
      </c>
      <c r="H43" s="19">
        <v>252000</v>
      </c>
      <c r="I43" s="49"/>
      <c r="J43" s="58"/>
    </row>
    <row r="44" spans="1:10">
      <c r="A44" s="2">
        <v>2</v>
      </c>
      <c r="B44" s="5" t="s">
        <v>67</v>
      </c>
      <c r="C44" s="16"/>
      <c r="D44" s="16"/>
      <c r="E44" s="16"/>
      <c r="F44" s="16"/>
      <c r="G44" s="63" t="s">
        <v>86</v>
      </c>
      <c r="H44" s="19">
        <v>56760</v>
      </c>
      <c r="I44" s="25"/>
      <c r="J44" s="48"/>
    </row>
    <row r="45" spans="1:10">
      <c r="A45" s="2">
        <v>3</v>
      </c>
      <c r="B45" t="s">
        <v>68</v>
      </c>
      <c r="G45" s="63" t="s">
        <v>86</v>
      </c>
      <c r="H45" s="19">
        <v>99541</v>
      </c>
    </row>
    <row r="46" spans="1:10">
      <c r="A46" s="2">
        <v>4</v>
      </c>
      <c r="B46" s="5" t="s">
        <v>69</v>
      </c>
      <c r="C46" s="16"/>
      <c r="D46" s="16"/>
      <c r="E46" s="16"/>
      <c r="F46" s="16"/>
      <c r="G46" s="63" t="s">
        <v>86</v>
      </c>
      <c r="H46" s="19">
        <v>92288</v>
      </c>
    </row>
    <row r="47" spans="1:10">
      <c r="A47" s="2">
        <v>5</v>
      </c>
      <c r="B47" t="s">
        <v>70</v>
      </c>
      <c r="G47" s="63" t="s">
        <v>86</v>
      </c>
      <c r="H47" s="19">
        <v>96497</v>
      </c>
    </row>
    <row r="48" spans="1:10">
      <c r="A48" s="2">
        <v>6</v>
      </c>
      <c r="B48" s="5" t="s">
        <v>71</v>
      </c>
      <c r="C48" s="16"/>
      <c r="D48" s="16"/>
      <c r="E48" s="16"/>
      <c r="F48" s="16"/>
      <c r="G48" s="63" t="s">
        <v>86</v>
      </c>
      <c r="H48" s="59">
        <v>96037</v>
      </c>
    </row>
    <row r="49" spans="1:8">
      <c r="A49" s="2">
        <v>7</v>
      </c>
      <c r="B49" s="5" t="s">
        <v>72</v>
      </c>
      <c r="C49" s="16"/>
      <c r="D49" s="16"/>
      <c r="E49" s="16"/>
      <c r="F49" s="16"/>
      <c r="G49" s="63" t="s">
        <v>86</v>
      </c>
      <c r="H49" s="59">
        <v>99781</v>
      </c>
    </row>
    <row r="55" spans="1:8">
      <c r="B55" t="s">
        <v>74</v>
      </c>
      <c r="F55" s="65" t="s">
        <v>75</v>
      </c>
    </row>
  </sheetData>
  <mergeCells count="46">
    <mergeCell ref="B37:F37"/>
    <mergeCell ref="B19:B20"/>
    <mergeCell ref="A19:A20"/>
    <mergeCell ref="C20:D20"/>
    <mergeCell ref="E20:F20"/>
    <mergeCell ref="E15:E16"/>
    <mergeCell ref="A15:A16"/>
    <mergeCell ref="K3:K4"/>
    <mergeCell ref="F15:F16"/>
    <mergeCell ref="G15:G16"/>
    <mergeCell ref="B1:J1"/>
    <mergeCell ref="I3:I4"/>
    <mergeCell ref="J3:J4"/>
    <mergeCell ref="H3:H4"/>
    <mergeCell ref="D6:D8"/>
    <mergeCell ref="F6:F8"/>
    <mergeCell ref="G6:G8"/>
    <mergeCell ref="C6:C8"/>
    <mergeCell ref="E6:E8"/>
    <mergeCell ref="B6:B8"/>
    <mergeCell ref="B15:B16"/>
    <mergeCell ref="C15:C16"/>
    <mergeCell ref="D15:D16"/>
    <mergeCell ref="A11:A14"/>
    <mergeCell ref="G9:G10"/>
    <mergeCell ref="F9:F10"/>
    <mergeCell ref="E9:E10"/>
    <mergeCell ref="D9:D10"/>
    <mergeCell ref="C9:C10"/>
    <mergeCell ref="B9:B10"/>
    <mergeCell ref="I34:J34"/>
    <mergeCell ref="I41:J41"/>
    <mergeCell ref="I43:J43"/>
    <mergeCell ref="A3:A4"/>
    <mergeCell ref="B3:B4"/>
    <mergeCell ref="C3:D3"/>
    <mergeCell ref="E3:F3"/>
    <mergeCell ref="G3:G4"/>
    <mergeCell ref="A6:A8"/>
    <mergeCell ref="A9:A10"/>
    <mergeCell ref="G11:G14"/>
    <mergeCell ref="F11:F14"/>
    <mergeCell ref="E11:E14"/>
    <mergeCell ref="D11:D14"/>
    <mergeCell ref="C11:C14"/>
    <mergeCell ref="B11:B14"/>
  </mergeCells>
  <pageMargins left="0.36" right="0.2" top="0.2" bottom="0.34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5"/>
  <sheetViews>
    <sheetView workbookViewId="0">
      <selection activeCell="G39" sqref="G39"/>
    </sheetView>
  </sheetViews>
  <sheetFormatPr defaultRowHeight="15"/>
  <cols>
    <col min="1" max="1" width="3" customWidth="1"/>
    <col min="2" max="2" width="9" customWidth="1"/>
    <col min="3" max="3" width="10.42578125" customWidth="1"/>
    <col min="4" max="4" width="14.140625" customWidth="1"/>
    <col min="5" max="5" width="8.42578125" customWidth="1"/>
    <col min="6" max="6" width="18.28515625" customWidth="1"/>
    <col min="7" max="7" width="13" customWidth="1"/>
    <col min="8" max="8" width="23.5703125" customWidth="1"/>
    <col min="9" max="9" width="14" customWidth="1"/>
    <col min="10" max="11" width="11.140625" style="4" customWidth="1"/>
  </cols>
  <sheetData>
    <row r="1" spans="1:11" ht="35.25" customHeight="1">
      <c r="B1" s="39" t="s">
        <v>10</v>
      </c>
      <c r="C1" s="39"/>
      <c r="D1" s="39"/>
      <c r="E1" s="39"/>
      <c r="F1" s="39"/>
      <c r="G1" s="39"/>
      <c r="H1" s="39"/>
      <c r="I1" s="39"/>
      <c r="J1" s="39"/>
    </row>
    <row r="3" spans="1:11" ht="45">
      <c r="A3" s="36" t="s">
        <v>0</v>
      </c>
      <c r="B3" s="36" t="s">
        <v>1</v>
      </c>
      <c r="C3" s="43" t="s">
        <v>2</v>
      </c>
      <c r="D3" s="43"/>
      <c r="E3" s="43" t="s">
        <v>3</v>
      </c>
      <c r="F3" s="43"/>
      <c r="G3" s="36" t="s">
        <v>4</v>
      </c>
      <c r="H3" s="3" t="s">
        <v>5</v>
      </c>
      <c r="I3" s="1" t="s">
        <v>14</v>
      </c>
      <c r="J3" s="6" t="s">
        <v>23</v>
      </c>
      <c r="K3" s="6" t="s">
        <v>40</v>
      </c>
    </row>
    <row r="4" spans="1:11">
      <c r="A4" s="37"/>
      <c r="B4" s="37"/>
      <c r="C4" s="2" t="s">
        <v>6</v>
      </c>
      <c r="D4" s="2" t="s">
        <v>7</v>
      </c>
      <c r="E4" s="2" t="s">
        <v>6</v>
      </c>
      <c r="F4" s="2" t="s">
        <v>7</v>
      </c>
      <c r="G4" s="37"/>
      <c r="H4" s="2" t="s">
        <v>11</v>
      </c>
      <c r="I4" s="2"/>
      <c r="J4" s="7"/>
      <c r="K4" s="7"/>
    </row>
    <row r="5" spans="1:11">
      <c r="A5" s="2">
        <v>1</v>
      </c>
      <c r="B5" s="2">
        <v>2010</v>
      </c>
      <c r="C5" s="2">
        <v>150</v>
      </c>
      <c r="D5" s="2">
        <v>78.400000000000006</v>
      </c>
      <c r="E5" s="2"/>
      <c r="F5" s="2"/>
      <c r="G5" s="2"/>
      <c r="H5" s="2"/>
      <c r="I5" s="2"/>
      <c r="J5" s="7"/>
      <c r="K5" s="7"/>
    </row>
    <row r="6" spans="1:11">
      <c r="A6" s="2">
        <v>2</v>
      </c>
      <c r="B6" s="2">
        <v>2011</v>
      </c>
      <c r="C6" s="2">
        <v>89</v>
      </c>
      <c r="D6" s="2">
        <v>89.5</v>
      </c>
      <c r="E6" s="2"/>
      <c r="F6" s="2">
        <v>73.53</v>
      </c>
      <c r="G6" s="2">
        <v>82.3</v>
      </c>
      <c r="H6" s="1" t="s">
        <v>21</v>
      </c>
      <c r="I6" s="1" t="s">
        <v>22</v>
      </c>
      <c r="J6" s="8">
        <v>82300</v>
      </c>
      <c r="K6" s="7">
        <v>82300</v>
      </c>
    </row>
    <row r="7" spans="1:11" ht="82.5" customHeight="1">
      <c r="A7" s="2">
        <v>3</v>
      </c>
      <c r="B7" s="2">
        <v>2012</v>
      </c>
      <c r="C7" s="2"/>
      <c r="D7" s="2">
        <v>110</v>
      </c>
      <c r="E7" s="2"/>
      <c r="F7" s="2">
        <v>83.06</v>
      </c>
      <c r="G7" s="2">
        <v>110</v>
      </c>
      <c r="H7" s="1" t="s">
        <v>30</v>
      </c>
      <c r="I7" s="1" t="s">
        <v>41</v>
      </c>
      <c r="J7" s="7">
        <v>110000</v>
      </c>
      <c r="K7" s="7">
        <v>110000</v>
      </c>
    </row>
    <row r="8" spans="1:11" ht="90">
      <c r="A8" s="31">
        <v>4</v>
      </c>
      <c r="B8" s="31">
        <v>2013</v>
      </c>
      <c r="C8" s="31">
        <v>11</v>
      </c>
      <c r="D8" s="31">
        <v>265.60000000000002</v>
      </c>
      <c r="E8" s="31"/>
      <c r="F8" s="31">
        <v>113.33</v>
      </c>
      <c r="G8" s="31">
        <v>169.7</v>
      </c>
      <c r="H8" s="1" t="s">
        <v>37</v>
      </c>
      <c r="I8" s="1" t="s">
        <v>36</v>
      </c>
      <c r="J8" s="7">
        <v>69989</v>
      </c>
      <c r="K8" s="6" t="s">
        <v>42</v>
      </c>
    </row>
    <row r="9" spans="1:11">
      <c r="A9" s="33"/>
      <c r="B9" s="33"/>
      <c r="C9" s="33"/>
      <c r="D9" s="33"/>
      <c r="E9" s="33"/>
      <c r="F9" s="33"/>
      <c r="G9" s="33"/>
      <c r="H9" s="1" t="s">
        <v>38</v>
      </c>
      <c r="I9" s="1" t="s">
        <v>39</v>
      </c>
      <c r="J9" s="7">
        <v>99771</v>
      </c>
      <c r="K9" s="7">
        <v>3990.84</v>
      </c>
    </row>
    <row r="10" spans="1:11" ht="62.25" customHeight="1">
      <c r="A10" s="2">
        <v>5</v>
      </c>
      <c r="B10" s="2">
        <v>2014</v>
      </c>
      <c r="C10" s="2">
        <v>150</v>
      </c>
      <c r="D10" s="2">
        <v>225.4</v>
      </c>
      <c r="E10" s="2">
        <v>400</v>
      </c>
      <c r="F10" s="1">
        <v>125.26</v>
      </c>
      <c r="G10" s="7">
        <v>440.73</v>
      </c>
      <c r="H10" s="1" t="s">
        <v>47</v>
      </c>
      <c r="I10" s="1"/>
      <c r="J10" s="7">
        <v>440729</v>
      </c>
      <c r="K10" s="7"/>
    </row>
    <row r="11" spans="1:11">
      <c r="A11" s="2"/>
      <c r="B11" s="2"/>
      <c r="C11" s="2"/>
      <c r="D11" s="2"/>
      <c r="E11" s="2"/>
      <c r="F11" s="12"/>
      <c r="G11" s="2"/>
      <c r="H11" s="1"/>
      <c r="I11" s="2"/>
      <c r="J11" s="7"/>
      <c r="K11" s="7"/>
    </row>
    <row r="12" spans="1:11">
      <c r="A12" s="2"/>
      <c r="B12" s="2"/>
      <c r="C12" s="2"/>
      <c r="D12" s="2"/>
      <c r="E12" s="2"/>
      <c r="F12" s="2"/>
      <c r="G12" s="2"/>
      <c r="H12" s="2"/>
      <c r="I12" s="2"/>
      <c r="J12" s="7"/>
      <c r="K12" s="7"/>
    </row>
    <row r="13" spans="1:11">
      <c r="A13" s="5"/>
      <c r="B13" s="31" t="s">
        <v>8</v>
      </c>
      <c r="C13" s="2">
        <f>SUM(C5:C12)</f>
        <v>400</v>
      </c>
      <c r="D13" s="2">
        <f t="shared" ref="D13:G13" si="0">SUM(D5:D12)</f>
        <v>768.9</v>
      </c>
      <c r="E13" s="2">
        <f t="shared" si="0"/>
        <v>400</v>
      </c>
      <c r="F13" s="2">
        <f>F6+F7+F8+F10</f>
        <v>395.18</v>
      </c>
      <c r="G13" s="7">
        <f t="shared" si="0"/>
        <v>802.73</v>
      </c>
      <c r="H13" s="2"/>
      <c r="I13" s="2"/>
      <c r="J13" s="7"/>
      <c r="K13" s="7"/>
    </row>
    <row r="14" spans="1:11">
      <c r="B14" s="33"/>
      <c r="C14" s="42">
        <f>C13+D13</f>
        <v>1168.9000000000001</v>
      </c>
      <c r="D14" s="27"/>
      <c r="E14" s="42">
        <f>E13+F13</f>
        <v>795.18000000000006</v>
      </c>
      <c r="F14" s="27"/>
      <c r="G14" s="7">
        <f>G13</f>
        <v>802.73</v>
      </c>
    </row>
    <row r="15" spans="1:11" ht="17.25" customHeight="1">
      <c r="A15" s="24"/>
      <c r="B15" s="2" t="s">
        <v>76</v>
      </c>
      <c r="C15" s="24"/>
      <c r="D15" s="24"/>
      <c r="E15" s="24"/>
      <c r="F15" s="24"/>
      <c r="G15" s="48">
        <v>-7.54</v>
      </c>
      <c r="H15" s="25" t="s">
        <v>77</v>
      </c>
    </row>
    <row r="23" spans="1:11" ht="18.75" customHeight="1">
      <c r="A23" s="9" t="s">
        <v>48</v>
      </c>
      <c r="G23">
        <v>-92.07</v>
      </c>
      <c r="H23" t="s">
        <v>12</v>
      </c>
    </row>
    <row r="24" spans="1:11" ht="15" customHeight="1">
      <c r="A24" s="9" t="s">
        <v>78</v>
      </c>
      <c r="G24">
        <v>125.26</v>
      </c>
      <c r="H24" t="s">
        <v>12</v>
      </c>
    </row>
    <row r="25" spans="1:11" ht="15" customHeight="1">
      <c r="A25" s="9" t="s">
        <v>49</v>
      </c>
      <c r="G25">
        <v>400</v>
      </c>
      <c r="H25" t="s">
        <v>12</v>
      </c>
    </row>
    <row r="26" spans="1:11" s="13" customFormat="1">
      <c r="A26" s="20" t="s">
        <v>52</v>
      </c>
      <c r="B26" s="21"/>
      <c r="C26" s="21"/>
      <c r="D26" s="21"/>
      <c r="E26" s="21"/>
      <c r="F26" s="22"/>
      <c r="G26" s="23">
        <f>G24+G25</f>
        <v>525.26</v>
      </c>
      <c r="H26" s="23" t="s">
        <v>12</v>
      </c>
      <c r="J26" s="14"/>
      <c r="K26" s="14"/>
    </row>
    <row r="27" spans="1:11" s="13" customFormat="1">
      <c r="A27" s="20" t="s">
        <v>53</v>
      </c>
      <c r="B27" s="21"/>
      <c r="C27" s="21"/>
      <c r="D27" s="21"/>
      <c r="E27" s="21"/>
      <c r="F27" s="22"/>
      <c r="G27" s="23">
        <v>440.73</v>
      </c>
      <c r="H27" s="23" t="s">
        <v>12</v>
      </c>
      <c r="J27" s="14"/>
      <c r="K27" s="14"/>
    </row>
    <row r="28" spans="1:11" s="13" customFormat="1">
      <c r="A28" s="2" t="s">
        <v>79</v>
      </c>
      <c r="B28" s="26"/>
      <c r="C28" s="26"/>
      <c r="D28" s="26"/>
      <c r="E28" s="26"/>
      <c r="F28" s="26"/>
      <c r="G28" s="26">
        <f>G23+G26-G27</f>
        <v>-7.5400000000000205</v>
      </c>
      <c r="H28" t="s">
        <v>12</v>
      </c>
      <c r="J28" s="14"/>
      <c r="K28" s="14"/>
    </row>
    <row r="29" spans="1:11">
      <c r="C29" s="9"/>
    </row>
    <row r="30" spans="1:11">
      <c r="A30" s="15" t="s">
        <v>51</v>
      </c>
      <c r="B30" s="16"/>
      <c r="C30" s="17"/>
      <c r="D30" s="16"/>
      <c r="E30" s="16"/>
      <c r="F30" s="16"/>
      <c r="G30" s="2" t="s">
        <v>65</v>
      </c>
      <c r="H30" s="5" t="s">
        <v>66</v>
      </c>
      <c r="I30" s="51"/>
      <c r="J30" s="48"/>
    </row>
    <row r="31" spans="1:11">
      <c r="A31" s="15" t="s">
        <v>56</v>
      </c>
      <c r="B31" s="16"/>
      <c r="C31" s="17"/>
      <c r="D31" s="16"/>
      <c r="E31" s="16"/>
      <c r="F31" s="18"/>
      <c r="G31" s="7">
        <v>433300</v>
      </c>
      <c r="H31" s="47">
        <f>H33+H34+H35+H36+H37+H38+H39</f>
        <v>440729</v>
      </c>
      <c r="I31" s="52"/>
      <c r="J31" s="49"/>
      <c r="K31"/>
    </row>
    <row r="32" spans="1:11">
      <c r="A32" s="15" t="s">
        <v>60</v>
      </c>
      <c r="B32" s="16"/>
      <c r="C32" s="17"/>
      <c r="D32" s="16"/>
      <c r="E32" s="16"/>
      <c r="F32" s="18"/>
      <c r="G32" s="7"/>
      <c r="H32" s="47"/>
      <c r="I32" s="53"/>
      <c r="J32" s="50"/>
      <c r="K32"/>
    </row>
    <row r="33" spans="1:11">
      <c r="A33" s="11">
        <v>1</v>
      </c>
      <c r="B33" s="2" t="s">
        <v>64</v>
      </c>
      <c r="C33" s="16"/>
      <c r="D33" s="16"/>
      <c r="E33" s="16"/>
      <c r="F33" s="18"/>
      <c r="G33" s="62" t="s">
        <v>73</v>
      </c>
      <c r="H33" s="47">
        <v>132500</v>
      </c>
      <c r="I33" s="52"/>
      <c r="J33" s="49"/>
      <c r="K33"/>
    </row>
    <row r="34" spans="1:11">
      <c r="A34" s="11">
        <v>2</v>
      </c>
      <c r="B34" s="16" t="s">
        <v>81</v>
      </c>
      <c r="C34" s="16"/>
      <c r="D34" s="16"/>
      <c r="E34" s="16"/>
      <c r="F34" s="18"/>
      <c r="G34" s="62" t="s">
        <v>73</v>
      </c>
      <c r="H34" s="47">
        <v>19125</v>
      </c>
      <c r="I34" s="53"/>
      <c r="J34" s="50"/>
      <c r="K34"/>
    </row>
    <row r="35" spans="1:11">
      <c r="A35" s="11">
        <v>3</v>
      </c>
      <c r="B35" s="16" t="s">
        <v>80</v>
      </c>
      <c r="C35" s="16"/>
      <c r="D35" s="16"/>
      <c r="E35" s="16"/>
      <c r="F35" s="18"/>
      <c r="G35" s="62" t="s">
        <v>73</v>
      </c>
      <c r="H35" s="47">
        <v>6000</v>
      </c>
      <c r="I35" s="52"/>
      <c r="J35" s="58"/>
      <c r="K35"/>
    </row>
    <row r="36" spans="1:11">
      <c r="A36" s="11">
        <v>4</v>
      </c>
      <c r="B36" s="66" t="s">
        <v>82</v>
      </c>
      <c r="G36" s="63" t="s">
        <v>73</v>
      </c>
      <c r="H36" s="59">
        <v>78060</v>
      </c>
    </row>
    <row r="37" spans="1:11">
      <c r="A37" s="11">
        <v>5</v>
      </c>
      <c r="B37" s="16" t="s">
        <v>83</v>
      </c>
      <c r="C37" s="16"/>
      <c r="D37" s="16"/>
      <c r="E37" s="16"/>
      <c r="F37" s="16"/>
      <c r="G37" s="63" t="s">
        <v>73</v>
      </c>
      <c r="H37" s="59">
        <v>64628</v>
      </c>
    </row>
    <row r="38" spans="1:11">
      <c r="A38" s="11">
        <v>6</v>
      </c>
      <c r="B38" s="66" t="s">
        <v>84</v>
      </c>
      <c r="G38" s="63" t="s">
        <v>73</v>
      </c>
      <c r="H38" s="59">
        <v>99687</v>
      </c>
    </row>
    <row r="39" spans="1:11">
      <c r="A39" s="11">
        <v>7</v>
      </c>
      <c r="B39" s="16" t="s">
        <v>85</v>
      </c>
      <c r="C39" s="16"/>
      <c r="D39" s="16"/>
      <c r="E39" s="16"/>
      <c r="F39" s="16"/>
      <c r="G39" s="63" t="s">
        <v>86</v>
      </c>
      <c r="H39" s="59">
        <v>40729</v>
      </c>
    </row>
    <row r="45" spans="1:11">
      <c r="B45" t="s">
        <v>74</v>
      </c>
      <c r="F45" s="65" t="s">
        <v>75</v>
      </c>
    </row>
  </sheetData>
  <mergeCells count="19">
    <mergeCell ref="I35:J35"/>
    <mergeCell ref="C14:D14"/>
    <mergeCell ref="B13:B14"/>
    <mergeCell ref="E14:F14"/>
    <mergeCell ref="I31:J31"/>
    <mergeCell ref="I33:J33"/>
    <mergeCell ref="A8:A9"/>
    <mergeCell ref="G8:G9"/>
    <mergeCell ref="F8:F9"/>
    <mergeCell ref="E8:E9"/>
    <mergeCell ref="D8:D9"/>
    <mergeCell ref="C8:C9"/>
    <mergeCell ref="B8:B9"/>
    <mergeCell ref="B1:J1"/>
    <mergeCell ref="A3:A4"/>
    <mergeCell ref="B3:B4"/>
    <mergeCell ref="C3:D3"/>
    <mergeCell ref="E3:F3"/>
    <mergeCell ref="G3:G4"/>
  </mergeCells>
  <pageMargins left="0.33" right="0.2" top="0.45" bottom="0.2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вода</vt:lpstr>
      <vt:lpstr>отвед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www.PHILka.RU</cp:lastModifiedBy>
  <cp:lastPrinted>2014-12-24T06:25:16Z</cp:lastPrinted>
  <dcterms:created xsi:type="dcterms:W3CDTF">2014-07-01T04:34:42Z</dcterms:created>
  <dcterms:modified xsi:type="dcterms:W3CDTF">2014-12-24T06:30:30Z</dcterms:modified>
</cp:coreProperties>
</file>